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Tarcisio\Documents\Desktop\A ICTA 2024_Tarcísio\TRANSPORTE\"/>
    </mc:Choice>
  </mc:AlternateContent>
  <xr:revisionPtr revIDLastSave="0" documentId="8_{90838020-CC46-4F12-A65F-34BD8A1EF52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quisição tranporte" sheetId="1" r:id="rId1"/>
    <sheet name="Tabela de Valores" sheetId="2" r:id="rId2"/>
    <sheet name="Dados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1" l="1"/>
  <c r="B39" i="2"/>
  <c r="B38" i="2"/>
  <c r="B34" i="2"/>
  <c r="B33" i="2"/>
  <c r="B32" i="2"/>
  <c r="B31" i="2"/>
  <c r="B30" i="2"/>
  <c r="B29" i="2"/>
  <c r="B28" i="2"/>
  <c r="B27" i="2"/>
  <c r="D23" i="2"/>
  <c r="C23" i="2"/>
  <c r="B23" i="2"/>
  <c r="D22" i="2"/>
  <c r="C22" i="2"/>
  <c r="B22" i="2"/>
  <c r="D21" i="2"/>
  <c r="C21" i="2"/>
  <c r="B21" i="2"/>
  <c r="D20" i="2"/>
  <c r="C20" i="2"/>
  <c r="B20" i="2"/>
  <c r="B7" i="2"/>
  <c r="B6" i="2"/>
  <c r="B5" i="2"/>
  <c r="B4" i="2"/>
</calcChain>
</file>

<file path=xl/sharedStrings.xml><?xml version="1.0" encoding="utf-8"?>
<sst xmlns="http://schemas.openxmlformats.org/spreadsheetml/2006/main" count="103" uniqueCount="95">
  <si>
    <t>INSTITUTO DE CIÊNCIAS E TECNOLOGIA DAS ÁGUAS</t>
  </si>
  <si>
    <t>REQUISIÇÃO DE TRANSPORTE OFICIAL</t>
  </si>
  <si>
    <t>Data da Solicitação</t>
  </si>
  <si>
    <t>Nome do Responsável pela viagem</t>
  </si>
  <si>
    <t>Telefone</t>
  </si>
  <si>
    <t>Local da Saída</t>
  </si>
  <si>
    <t>Origem do recurso financeiro (escolha na lista)</t>
  </si>
  <si>
    <t xml:space="preserve">Projeto </t>
  </si>
  <si>
    <t xml:space="preserve">Ida e volta com permanência de motorista (Sim ou Não):   </t>
  </si>
  <si>
    <t xml:space="preserve">Sim   </t>
  </si>
  <si>
    <t>Com diárias (Sim ou Não)</t>
  </si>
  <si>
    <t>Não</t>
  </si>
  <si>
    <t xml:space="preserve">Local de Destino/Município: </t>
  </si>
  <si>
    <t>Finalidade:</t>
  </si>
  <si>
    <t>Nº de Passageiros:</t>
  </si>
  <si>
    <t>Data e horário de Saída:</t>
  </si>
  <si>
    <t>04/09/2024 as 07:30 horas</t>
  </si>
  <si>
    <t>Data e horário de  Retorno:</t>
  </si>
  <si>
    <t>04/09/2024 as 12:30 horas</t>
  </si>
  <si>
    <t>Duração total da viagem (em horas):</t>
  </si>
  <si>
    <t>05:00 horas</t>
  </si>
  <si>
    <t>Observações sobre a viagem (caso haja):</t>
  </si>
  <si>
    <t>Preciso de transporte para acomodar 35 passageiros</t>
  </si>
  <si>
    <t>Tipo de Veículo (escolha na lista):</t>
  </si>
  <si>
    <t>Ônibus Rodoviário (44 lugares)</t>
  </si>
  <si>
    <t>Estimativa de km rodado (ida e volta e outros trajetos, infome somente números):</t>
  </si>
  <si>
    <t>Valor de Combustível estimado R$ (cálculo autómático)</t>
  </si>
  <si>
    <t>Instruções:</t>
  </si>
  <si>
    <t>Em caso da origem do recurso ser do instituto, deverá haver a anuência do Coordenador de Curso.</t>
  </si>
  <si>
    <t>No caso de utilização de verba de projeto a requisição pode ser enviada diretamente para a coordenação administrativa</t>
  </si>
  <si>
    <r>
      <rPr>
        <sz val="11"/>
        <color theme="1"/>
        <rFont val="Arial"/>
        <family val="2"/>
        <charset val="1"/>
      </rPr>
      <t xml:space="preserve">O serviço de tranporte só pode ser prestado de </t>
    </r>
    <r>
      <rPr>
        <b/>
        <sz val="11"/>
        <color theme="1"/>
        <rFont val="Arial"/>
        <family val="2"/>
        <charset val="1"/>
      </rPr>
      <t>segunda á sexta</t>
    </r>
    <r>
      <rPr>
        <sz val="11"/>
        <color theme="1"/>
        <rFont val="Arial"/>
        <family val="2"/>
        <charset val="1"/>
      </rPr>
      <t xml:space="preserve"> pela manhã e tarde e aos </t>
    </r>
    <r>
      <rPr>
        <b/>
        <sz val="11"/>
        <color theme="1"/>
        <rFont val="Arial"/>
        <family val="2"/>
        <charset val="1"/>
      </rPr>
      <t xml:space="preserve">sábados </t>
    </r>
    <r>
      <rPr>
        <sz val="11"/>
        <color theme="1"/>
        <rFont val="Arial"/>
        <family val="2"/>
        <charset val="1"/>
      </rPr>
      <t>somente pela manhã.</t>
    </r>
  </si>
  <si>
    <t>Tabelas de Valores de Auxílio Financeiro, Diárias, Combustível e Motorista</t>
  </si>
  <si>
    <t>RESOLUÇÃO CONSAD Nº 109, DE 23 DE AGOSTO DE 2023</t>
  </si>
  <si>
    <t>Local/Transporte</t>
  </si>
  <si>
    <t>Regional com Veículo Oficial</t>
  </si>
  <si>
    <t>Regional sem Veículo Oficial</t>
  </si>
  <si>
    <t>Nacional com Veículo Oficial</t>
  </si>
  <si>
    <t>Nacional sem Veículo Oficial</t>
  </si>
  <si>
    <t>VALOR UNITÁRIO DO AUXÍLIO FINANCEIRO PARA EVENTOS</t>
  </si>
  <si>
    <t>Regional com Alojamento</t>
  </si>
  <si>
    <t>Regional sem Alojamento</t>
  </si>
  <si>
    <t>Nacional</t>
  </si>
  <si>
    <t>Internacional</t>
  </si>
  <si>
    <t>ATIVIDADES EM LABORATÓRIOS DISTINTOS DO CAMPUS DE ORIGEM</t>
  </si>
  <si>
    <t>Regional</t>
  </si>
  <si>
    <t>DECRETO 11.872/2023  - VALOR DA INDENIZAÇÃO DE DIÁRIAS AOS SERVIDORES PÚBLICOS, NO PAÍS</t>
  </si>
  <si>
    <t>Classificação do
Cargo/Emprego/Função</t>
  </si>
  <si>
    <t>Deslocamentos para Brasília/Manaus/Rio de Janeiro/São Paulo</t>
  </si>
  <si>
    <t>Deslocamentos para
Outras Capitais de
Estado</t>
  </si>
  <si>
    <t>Demais
Deslocamentos</t>
  </si>
  <si>
    <t>a) Ministros de Estado</t>
  </si>
  <si>
    <t>b) Cargos de Natureza Especial; CCE-18</t>
  </si>
  <si>
    <t>c) CCE-17; CCE-16; CCE-15; CCE-14; CCE-13 e equivalentes</t>
  </si>
  <si>
    <t>d) Demais cargos, empregos e funções</t>
  </si>
  <si>
    <t>TABELA DE COMBUSTÍVEL PARA VEÍCULO</t>
  </si>
  <si>
    <t>Tipo de Veículo</t>
  </si>
  <si>
    <t>Custo por Km Rodado</t>
  </si>
  <si>
    <t>Caminhonete</t>
  </si>
  <si>
    <t>Doblô</t>
  </si>
  <si>
    <t>Ducato</t>
  </si>
  <si>
    <t>Micro-ônibus 28 lugares</t>
  </si>
  <si>
    <t>Micro-ônibus 30 lugares</t>
  </si>
  <si>
    <t>Ônibus Rodoviário</t>
  </si>
  <si>
    <t>Ônibus Urbano</t>
  </si>
  <si>
    <t>Caminhão Baú</t>
  </si>
  <si>
    <t>VALOR DA DIÁRIA DE MOTORISTA</t>
  </si>
  <si>
    <t>Descrição</t>
  </si>
  <si>
    <t>Valor</t>
  </si>
  <si>
    <t>Diária com pernoite</t>
  </si>
  <si>
    <t>Diária normal para viagem &gt; 6 horas</t>
  </si>
  <si>
    <t>Recurso financeiro</t>
  </si>
  <si>
    <t>Sim ou Não</t>
  </si>
  <si>
    <t>Dia da semana</t>
  </si>
  <si>
    <t>BCB</t>
  </si>
  <si>
    <t>Caminhonete (4 lugares)</t>
  </si>
  <si>
    <t>Segunda</t>
  </si>
  <si>
    <t>BEP</t>
  </si>
  <si>
    <t>Doblô (6 lugares)</t>
  </si>
  <si>
    <t>BGA</t>
  </si>
  <si>
    <t>Ducato (15 passageiros)</t>
  </si>
  <si>
    <t>BICTA</t>
  </si>
  <si>
    <t>Micro-ônibus (28 lugares)</t>
  </si>
  <si>
    <t xml:space="preserve">FUNDO DE AULA DE CAMPO </t>
  </si>
  <si>
    <t>Micro-ônibus (32 lugares)</t>
  </si>
  <si>
    <t>Direção</t>
  </si>
  <si>
    <t xml:space="preserve">PPGBEES </t>
  </si>
  <si>
    <t>Ônibus Urbano (54 lugares)</t>
  </si>
  <si>
    <t>BESA</t>
  </si>
  <si>
    <t>00/00/2024</t>
  </si>
  <si>
    <t>Docente ...</t>
  </si>
  <si>
    <t>(xx) xxxxx-xxxx</t>
  </si>
  <si>
    <t>Unidade Tapajós...</t>
  </si>
  <si>
    <t>Xxxxxxx...</t>
  </si>
  <si>
    <t>E-mail:</t>
  </si>
  <si>
    <t>U$ 150,00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</si>
</sst>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\-??_-;_-@_-"/>
    <numFmt numFmtId="170" formatCode="_-[$$-409]* #,##0.0000_ ;_-[$$-409]* \-#,##0.0000\ ;_-[$$-409]* &quot;-&quot;??_ ;_-@_ "/>
  </numFmts>
  <fonts count="12" x14ac:knownFonts="1">
    <font>
      <sz val="11"/>
      <color theme="1"/>
      <name val="Calibri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u/>
      <sz val="11"/>
      <color theme="1"/>
      <name val="Arial"/>
      <family val="2"/>
      <charset val="1"/>
    </font>
    <font>
      <sz val="12"/>
      <color theme="1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8" tint="0.79989013336588644"/>
        <bgColor rgb="FFDAEEF3"/>
      </patternFill>
    </fill>
    <fill>
      <patternFill patternType="solid">
        <fgColor theme="4" tint="0.79989013336588644"/>
        <bgColor rgb="FFDCE6F1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6" tint="0.79989013336588644"/>
        <bgColor rgb="FFEBF1DE"/>
      </patternFill>
    </fill>
    <fill>
      <patternFill patternType="solid">
        <fgColor theme="7" tint="0.79989013336588644"/>
        <bgColor rgb="FFFDE9D9"/>
      </patternFill>
    </fill>
    <fill>
      <patternFill patternType="solid">
        <fgColor theme="5" tint="0.79989013336588644"/>
        <bgColor rgb="FFFDE9D9"/>
      </patternFill>
    </fill>
    <fill>
      <patternFill patternType="solid">
        <fgColor rgb="FFDAEEF3"/>
        <bgColor rgb="FFDEEBF7"/>
      </patternFill>
    </fill>
    <fill>
      <patternFill patternType="solid">
        <fgColor rgb="FFDCE6F1"/>
        <bgColor rgb="FFDAE3F3"/>
      </patternFill>
    </fill>
    <fill>
      <patternFill patternType="solid">
        <fgColor rgb="FFFDE9D9"/>
        <bgColor rgb="FFFBE5D6"/>
      </patternFill>
    </fill>
    <fill>
      <patternFill patternType="solid">
        <fgColor rgb="FFEBF1DE"/>
        <bgColor rgb="FFE2F0D9"/>
      </patternFill>
    </fill>
    <fill>
      <patternFill patternType="solid">
        <fgColor rgb="FFE4DFEC"/>
        <bgColor rgb="FFDAE3F3"/>
      </patternFill>
    </fill>
    <fill>
      <patternFill patternType="solid">
        <fgColor rgb="FFF2DCDB"/>
        <bgColor rgb="FFFBE5D6"/>
      </patternFill>
    </fill>
  </fills>
  <borders count="2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ashed">
        <color theme="0" tint="-0.499984740745262"/>
      </right>
      <top style="double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ashed">
        <color theme="0" tint="-0.499984740745262"/>
      </bottom>
      <diagonal/>
    </border>
    <border>
      <left style="double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ouble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double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ouble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theme="0" tint="-0.499984740745262"/>
      </bottom>
      <diagonal/>
    </border>
    <border>
      <left style="dashed">
        <color theme="0" tint="-0.499984740745262"/>
      </left>
      <right style="double">
        <color theme="0" tint="-0.499984740745262"/>
      </right>
      <top style="dashed">
        <color theme="0" tint="-0.499984740745262"/>
      </top>
      <bottom style="double">
        <color theme="0" tint="-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8">
    <xf numFmtId="0" fontId="0" fillId="0" borderId="0"/>
    <xf numFmtId="165" fontId="11" fillId="0" borderId="0" applyBorder="0" applyProtection="0"/>
    <xf numFmtId="0" fontId="11" fillId="2" borderId="0" applyBorder="0" applyProtection="0"/>
    <xf numFmtId="0" fontId="11" fillId="3" borderId="0" applyBorder="0" applyProtection="0"/>
    <xf numFmtId="0" fontId="11" fillId="4" borderId="0" applyBorder="0" applyProtection="0"/>
    <xf numFmtId="0" fontId="11" fillId="5" borderId="0" applyBorder="0" applyProtection="0"/>
    <xf numFmtId="0" fontId="11" fillId="6" borderId="0" applyBorder="0" applyProtection="0"/>
    <xf numFmtId="0" fontId="11" fillId="7" borderId="0" applyBorder="0" applyProtection="0"/>
  </cellStyleXfs>
  <cellXfs count="59">
    <xf numFmtId="0" fontId="0" fillId="0" borderId="0" xfId="0"/>
    <xf numFmtId="0" fontId="6" fillId="0" borderId="11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2" fillId="4" borderId="6" xfId="0" applyNumberFormat="1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164" fontId="2" fillId="4" borderId="7" xfId="0" applyNumberFormat="1" applyFont="1" applyFill="1" applyBorder="1" applyAlignment="1" applyProtection="1">
      <alignment horizontal="left" vertical="center" wrapText="1"/>
      <protection locked="0"/>
    </xf>
    <xf numFmtId="20" fontId="2" fillId="4" borderId="7" xfId="0" applyNumberFormat="1" applyFont="1" applyFill="1" applyBorder="1" applyAlignment="1" applyProtection="1">
      <alignment horizontal="left" vertical="center" wrapText="1"/>
      <protection locked="0"/>
    </xf>
    <xf numFmtId="1" fontId="2" fillId="4" borderId="7" xfId="1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2" fontId="2" fillId="4" borderId="9" xfId="1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6" fillId="0" borderId="10" xfId="0" applyFont="1" applyBorder="1" applyAlignment="1">
      <alignment vertical="center"/>
    </xf>
    <xf numFmtId="0" fontId="6" fillId="8" borderId="12" xfId="2" applyFont="1" applyFill="1" applyBorder="1" applyAlignment="1" applyProtection="1">
      <alignment horizontal="center" vertical="center"/>
    </xf>
    <xf numFmtId="0" fontId="11" fillId="8" borderId="12" xfId="2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9" borderId="12" xfId="3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10" borderId="12" xfId="4" applyFont="1" applyFill="1" applyBorder="1" applyAlignment="1" applyProtection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6" fillId="11" borderId="12" xfId="5" applyFont="1" applyFill="1" applyBorder="1" applyAlignment="1" applyProtection="1">
      <alignment horizontal="center" vertical="center" wrapText="1"/>
    </xf>
    <xf numFmtId="0" fontId="6" fillId="12" borderId="12" xfId="6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vertical="center"/>
    </xf>
    <xf numFmtId="0" fontId="6" fillId="13" borderId="12" xfId="7" applyFont="1" applyFill="1" applyBorder="1" applyAlignment="1" applyProtection="1">
      <alignment horizontal="center" vertical="center"/>
    </xf>
    <xf numFmtId="0" fontId="6" fillId="13" borderId="12" xfId="7" applyFont="1" applyFill="1" applyBorder="1" applyAlignment="1" applyProtection="1">
      <alignment horizontal="center" vertical="center" wrapText="1"/>
    </xf>
    <xf numFmtId="165" fontId="4" fillId="0" borderId="0" xfId="1" applyFont="1" applyBorder="1" applyProtection="1">
      <protection locked="0"/>
    </xf>
    <xf numFmtId="0" fontId="10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2" fontId="8" fillId="0" borderId="12" xfId="0" applyNumberFormat="1" applyFont="1" applyBorder="1" applyAlignment="1">
      <alignment horizontal="right" vertical="center"/>
    </xf>
    <xf numFmtId="170" fontId="8" fillId="0" borderId="12" xfId="0" applyNumberFormat="1" applyFont="1" applyBorder="1" applyAlignment="1">
      <alignment horizontal="right" vertical="center"/>
    </xf>
  </cellXfs>
  <cellStyles count="8">
    <cellStyle name="Excel Built-in 20% - Accent1" xfId="3" xr:uid="{00000000-0005-0000-0000-000000000000}"/>
    <cellStyle name="Excel Built-in 20% - Accent2" xfId="7" xr:uid="{00000000-0005-0000-0000-000001000000}"/>
    <cellStyle name="Excel Built-in 20% - Accent3" xfId="5" xr:uid="{00000000-0005-0000-0000-000002000000}"/>
    <cellStyle name="Excel Built-in 20% - Accent4" xfId="6" xr:uid="{00000000-0005-0000-0000-000003000000}"/>
    <cellStyle name="Excel Built-in 20% - Accent5" xfId="2" xr:uid="{00000000-0005-0000-0000-000004000000}"/>
    <cellStyle name="Excel Built-in 20% - Accent6" xfId="4" xr:uid="{00000000-0005-0000-0000-000005000000}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BF1DE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EDEDED"/>
      <rgbColor rgb="FF993366"/>
      <rgbColor rgb="FFFFF2CC"/>
      <rgbColor rgb="FFDAEEF3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DE9D9"/>
      <rgbColor rgb="FFDCE6F1"/>
      <rgbColor rgb="FFFBE5D6"/>
      <rgbColor rgb="FFE4DFEC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E0B4"/>
  </sheetPr>
  <dimension ref="A3:C29"/>
  <sheetViews>
    <sheetView showGridLines="0" tabSelected="1" zoomScale="130" zoomScaleNormal="130" workbookViewId="0">
      <selection activeCell="B19" sqref="B19"/>
    </sheetView>
  </sheetViews>
  <sheetFormatPr defaultColWidth="21.7109375" defaultRowHeight="15" x14ac:dyDescent="0.25"/>
  <cols>
    <col min="1" max="1" width="52.42578125" style="3" customWidth="1"/>
    <col min="2" max="2" width="49.42578125" style="4" customWidth="1"/>
    <col min="3" max="3" width="28.5703125" style="5" customWidth="1"/>
    <col min="4" max="16384" width="21.7109375" style="5"/>
  </cols>
  <sheetData>
    <row r="3" spans="1:2" ht="15.75" customHeight="1" x14ac:dyDescent="0.2">
      <c r="A3" s="49" t="s">
        <v>0</v>
      </c>
      <c r="B3" s="49"/>
    </row>
    <row r="4" spans="1:2" ht="15.75" customHeight="1" x14ac:dyDescent="0.2">
      <c r="A4" s="50" t="s">
        <v>1</v>
      </c>
      <c r="B4" s="50"/>
    </row>
    <row r="5" spans="1:2" ht="19.5" customHeight="1" x14ac:dyDescent="0.2">
      <c r="A5" s="6" t="s">
        <v>2</v>
      </c>
      <c r="B5" s="7" t="s">
        <v>88</v>
      </c>
    </row>
    <row r="6" spans="1:2" ht="14.25" x14ac:dyDescent="0.2">
      <c r="A6" s="8" t="s">
        <v>3</v>
      </c>
      <c r="B6" s="9" t="s">
        <v>89</v>
      </c>
    </row>
    <row r="7" spans="1:2" ht="19.5" customHeight="1" x14ac:dyDescent="0.2">
      <c r="A7" s="8" t="s">
        <v>4</v>
      </c>
      <c r="B7" s="10" t="s">
        <v>90</v>
      </c>
    </row>
    <row r="8" spans="1:2" ht="19.5" customHeight="1" x14ac:dyDescent="0.2">
      <c r="A8" s="8" t="s">
        <v>93</v>
      </c>
      <c r="B8" s="10"/>
    </row>
    <row r="9" spans="1:2" ht="14.25" x14ac:dyDescent="0.2">
      <c r="A9" s="8" t="s">
        <v>5</v>
      </c>
      <c r="B9" s="10" t="s">
        <v>91</v>
      </c>
    </row>
    <row r="10" spans="1:2" ht="14.25" x14ac:dyDescent="0.2">
      <c r="A10" s="8" t="s">
        <v>6</v>
      </c>
      <c r="B10" s="10" t="s">
        <v>7</v>
      </c>
    </row>
    <row r="11" spans="1:2" ht="28.5" x14ac:dyDescent="0.2">
      <c r="A11" s="8" t="s">
        <v>8</v>
      </c>
      <c r="B11" s="10" t="s">
        <v>9</v>
      </c>
    </row>
    <row r="12" spans="1:2" ht="14.25" x14ac:dyDescent="0.2">
      <c r="A12" s="8" t="s">
        <v>10</v>
      </c>
      <c r="B12" s="10" t="s">
        <v>11</v>
      </c>
    </row>
    <row r="13" spans="1:2" ht="14.25" x14ac:dyDescent="0.2">
      <c r="A13" s="8" t="s">
        <v>12</v>
      </c>
      <c r="B13" s="10" t="s">
        <v>92</v>
      </c>
    </row>
    <row r="14" spans="1:2" ht="19.5" customHeight="1" x14ac:dyDescent="0.2">
      <c r="A14" s="8" t="s">
        <v>13</v>
      </c>
      <c r="B14" s="10" t="s">
        <v>92</v>
      </c>
    </row>
    <row r="15" spans="1:2" ht="19.5" customHeight="1" x14ac:dyDescent="0.2">
      <c r="A15" s="8" t="s">
        <v>14</v>
      </c>
      <c r="B15" s="10">
        <v>35</v>
      </c>
    </row>
    <row r="16" spans="1:2" ht="19.5" customHeight="1" x14ac:dyDescent="0.2">
      <c r="A16" s="8" t="s">
        <v>15</v>
      </c>
      <c r="B16" s="11" t="s">
        <v>16</v>
      </c>
    </row>
    <row r="17" spans="1:3" ht="19.5" customHeight="1" x14ac:dyDescent="0.2">
      <c r="A17" s="8" t="s">
        <v>17</v>
      </c>
      <c r="B17" s="11" t="s">
        <v>18</v>
      </c>
    </row>
    <row r="18" spans="1:3" ht="19.5" customHeight="1" x14ac:dyDescent="0.2">
      <c r="A18" s="8" t="s">
        <v>19</v>
      </c>
      <c r="B18" s="12" t="s">
        <v>20</v>
      </c>
    </row>
    <row r="19" spans="1:3" ht="36" customHeight="1" x14ac:dyDescent="0.2">
      <c r="A19" s="8" t="s">
        <v>21</v>
      </c>
      <c r="B19" s="12" t="s">
        <v>22</v>
      </c>
    </row>
    <row r="20" spans="1:3" ht="39.75" customHeight="1" x14ac:dyDescent="0.2">
      <c r="A20" s="8" t="s">
        <v>23</v>
      </c>
      <c r="B20" s="10" t="s">
        <v>81</v>
      </c>
    </row>
    <row r="21" spans="1:3" ht="28.5" x14ac:dyDescent="0.2">
      <c r="A21" s="8" t="s">
        <v>25</v>
      </c>
      <c r="B21" s="13">
        <v>440</v>
      </c>
    </row>
    <row r="22" spans="1:3" ht="30" customHeight="1" x14ac:dyDescent="0.2">
      <c r="A22" s="14" t="s">
        <v>26</v>
      </c>
      <c r="B22" s="15">
        <f>IF(B20="Caminhonete (4 lugares)",B21*1.75,IF(B20="Doblô (6 lugares)",B21*2,IF(B20="Ducato (15 passageiros)",B21*2.5,IF(B20="Micro-ônibus (28 lugares)",B21*4,IF(B20="Micro-ônibus (32 lugares)",B21*4,IF(B20="Ônibus Rodoviário (44 lugares)",B21*4.5,IF(B20="Ônibus Urbano (54 lugares)",B21*4.5,"")))))))</f>
        <v>1760</v>
      </c>
    </row>
    <row r="23" spans="1:3" ht="31.5" customHeight="1" x14ac:dyDescent="0.25">
      <c r="A23" s="16" t="s">
        <v>27</v>
      </c>
      <c r="B23" s="2"/>
      <c r="C23" s="17"/>
    </row>
    <row r="24" spans="1:3" ht="34.5" customHeight="1" x14ac:dyDescent="0.25">
      <c r="A24" s="51" t="s">
        <v>28</v>
      </c>
      <c r="B24" s="51"/>
      <c r="C24" s="17"/>
    </row>
    <row r="25" spans="1:3" ht="34.5" customHeight="1" x14ac:dyDescent="0.25">
      <c r="A25" s="51" t="s">
        <v>29</v>
      </c>
      <c r="B25" s="51"/>
      <c r="C25" s="17"/>
    </row>
    <row r="26" spans="1:3" ht="15" customHeight="1" x14ac:dyDescent="0.25">
      <c r="A26" s="51" t="s">
        <v>30</v>
      </c>
      <c r="B26" s="51"/>
      <c r="C26" s="17"/>
    </row>
    <row r="27" spans="1:3" x14ac:dyDescent="0.25">
      <c r="A27" s="18"/>
      <c r="B27" s="2"/>
      <c r="C27" s="17"/>
    </row>
    <row r="28" spans="1:3" x14ac:dyDescent="0.25">
      <c r="C28" s="17"/>
    </row>
    <row r="29" spans="1:3" x14ac:dyDescent="0.25">
      <c r="C29" s="17"/>
    </row>
  </sheetData>
  <mergeCells count="5">
    <mergeCell ref="A3:B3"/>
    <mergeCell ref="A4:B4"/>
    <mergeCell ref="A24:B24"/>
    <mergeCell ref="A25:B25"/>
    <mergeCell ref="A26:B2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Dados!$B$2:$B$3</xm:f>
          </x14:formula1>
          <x14:formula2>
            <xm:f>0</xm:f>
          </x14:formula2>
          <xm:sqref>B11:B12</xm:sqref>
        </x14:dataValidation>
        <x14:dataValidation type="list" allowBlank="1" showInputMessage="1" showErrorMessage="1" xr:uid="{00000000-0002-0000-0000-000001000000}">
          <x14:formula1>
            <xm:f>Dados!$C$2:$C$8</xm:f>
          </x14:formula1>
          <x14:formula2>
            <xm:f>0</xm:f>
          </x14:formula2>
          <xm:sqref>B20</xm:sqref>
        </x14:dataValidation>
        <x14:dataValidation type="list" allowBlank="1" showInputMessage="1" showErrorMessage="1" xr:uid="{00000000-0002-0000-0000-000002000000}">
          <x14:formula1>
            <xm:f>Dados!$A$2:$A$10</xm:f>
          </x14:formula1>
          <x14:formula2>
            <xm:f>0</xm:f>
          </x14:formula2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showGridLines="0" zoomScaleNormal="100" workbookViewId="0">
      <selection activeCell="B17" sqref="B17"/>
    </sheetView>
  </sheetViews>
  <sheetFormatPr defaultColWidth="9.140625" defaultRowHeight="15" x14ac:dyDescent="0.2"/>
  <cols>
    <col min="1" max="1" width="35.7109375" style="19" customWidth="1"/>
    <col min="2" max="2" width="28.7109375" style="19" customWidth="1"/>
    <col min="3" max="4" width="22.7109375" style="19" customWidth="1"/>
    <col min="5" max="16384" width="9.140625" style="19"/>
  </cols>
  <sheetData>
    <row r="1" spans="1:4" ht="15.75" customHeight="1" x14ac:dyDescent="0.2">
      <c r="A1" s="53" t="s">
        <v>31</v>
      </c>
      <c r="B1" s="53"/>
      <c r="C1" s="53"/>
      <c r="D1" s="53"/>
    </row>
    <row r="2" spans="1:4" x14ac:dyDescent="0.2">
      <c r="A2" s="52" t="s">
        <v>32</v>
      </c>
      <c r="B2" s="52"/>
      <c r="C2" s="20"/>
      <c r="D2" s="20"/>
    </row>
    <row r="3" spans="1:4" ht="42.75" customHeight="1" x14ac:dyDescent="0.2">
      <c r="A3" s="21" t="s">
        <v>33</v>
      </c>
      <c r="B3" s="22"/>
      <c r="C3" s="23"/>
      <c r="D3" s="24"/>
    </row>
    <row r="4" spans="1:4" x14ac:dyDescent="0.2">
      <c r="A4" s="25" t="s">
        <v>34</v>
      </c>
      <c r="B4" s="26" t="str">
        <f>DOLLAR(70)</f>
        <v>R$ 70,00</v>
      </c>
      <c r="C4" s="23"/>
      <c r="D4" s="24"/>
    </row>
    <row r="5" spans="1:4" x14ac:dyDescent="0.2">
      <c r="A5" s="27" t="s">
        <v>35</v>
      </c>
      <c r="B5" s="26" t="str">
        <f>DOLLAR(110)</f>
        <v>R$ 110,00</v>
      </c>
      <c r="C5" s="23"/>
      <c r="D5" s="24"/>
    </row>
    <row r="6" spans="1:4" ht="25.5" customHeight="1" x14ac:dyDescent="0.2">
      <c r="A6" s="27" t="s">
        <v>36</v>
      </c>
      <c r="B6" s="26" t="str">
        <f>DOLLAR(130)</f>
        <v>R$ 130,00</v>
      </c>
      <c r="C6" s="23"/>
      <c r="D6" s="24"/>
    </row>
    <row r="7" spans="1:4" s="28" customFormat="1" ht="26.25" customHeight="1" x14ac:dyDescent="0.25">
      <c r="A7" s="27" t="s">
        <v>37</v>
      </c>
      <c r="B7" s="26" t="str">
        <f>DOLLAR(170)</f>
        <v>R$ 170,00</v>
      </c>
      <c r="C7" s="23"/>
      <c r="D7" s="24"/>
    </row>
    <row r="8" spans="1:4" ht="22.5" customHeight="1" x14ac:dyDescent="0.2">
      <c r="A8" s="29"/>
      <c r="B8" s="30"/>
      <c r="C8" s="31"/>
      <c r="D8" s="32"/>
    </row>
    <row r="9" spans="1:4" ht="22.5" customHeight="1" x14ac:dyDescent="0.2">
      <c r="A9" s="54" t="s">
        <v>38</v>
      </c>
      <c r="B9" s="54"/>
      <c r="C9" s="54"/>
      <c r="D9" s="54"/>
    </row>
    <row r="10" spans="1:4" ht="22.5" customHeight="1" x14ac:dyDescent="0.2">
      <c r="A10" s="55" t="s">
        <v>32</v>
      </c>
      <c r="B10" s="55"/>
      <c r="C10" s="55"/>
      <c r="D10" s="55"/>
    </row>
    <row r="11" spans="1:4" ht="22.5" customHeight="1" x14ac:dyDescent="0.2">
      <c r="A11" s="33" t="s">
        <v>39</v>
      </c>
      <c r="B11" s="33" t="s">
        <v>40</v>
      </c>
      <c r="C11" s="33" t="s">
        <v>41</v>
      </c>
      <c r="D11" s="33" t="s">
        <v>42</v>
      </c>
    </row>
    <row r="12" spans="1:4" x14ac:dyDescent="0.2">
      <c r="A12" s="57">
        <v>150</v>
      </c>
      <c r="B12" s="57">
        <v>250</v>
      </c>
      <c r="C12" s="57">
        <v>300</v>
      </c>
      <c r="D12" s="58" t="s">
        <v>94</v>
      </c>
    </row>
    <row r="13" spans="1:4" x14ac:dyDescent="0.2">
      <c r="A13" s="34"/>
      <c r="B13" s="35"/>
      <c r="C13" s="36"/>
      <c r="D13" s="36"/>
    </row>
    <row r="14" spans="1:4" x14ac:dyDescent="0.2">
      <c r="A14" s="1" t="s">
        <v>43</v>
      </c>
      <c r="B14" s="37"/>
      <c r="C14" s="20"/>
      <c r="D14" s="20"/>
    </row>
    <row r="15" spans="1:4" ht="35.25" customHeight="1" x14ac:dyDescent="0.2">
      <c r="A15" s="38" t="s">
        <v>44</v>
      </c>
      <c r="B15" s="38" t="s">
        <v>41</v>
      </c>
      <c r="C15" s="39"/>
      <c r="D15" s="40"/>
    </row>
    <row r="16" spans="1:4" ht="75.75" customHeight="1" x14ac:dyDescent="0.2">
      <c r="A16" s="57">
        <v>250</v>
      </c>
      <c r="B16" s="57">
        <v>300</v>
      </c>
      <c r="C16" s="39"/>
      <c r="D16" s="40"/>
    </row>
    <row r="17" spans="1:4" ht="22.5" customHeight="1" x14ac:dyDescent="0.2">
      <c r="A17" s="36"/>
      <c r="B17" s="36"/>
      <c r="C17" s="41"/>
      <c r="D17" s="41"/>
    </row>
    <row r="18" spans="1:4" ht="15" customHeight="1" x14ac:dyDescent="0.2">
      <c r="A18" s="56" t="s">
        <v>45</v>
      </c>
      <c r="B18" s="56"/>
      <c r="C18" s="56"/>
      <c r="D18" s="56"/>
    </row>
    <row r="19" spans="1:4" ht="45" x14ac:dyDescent="0.2">
      <c r="A19" s="42" t="s">
        <v>46</v>
      </c>
      <c r="B19" s="42" t="s">
        <v>47</v>
      </c>
      <c r="C19" s="42" t="s">
        <v>48</v>
      </c>
      <c r="D19" s="42" t="s">
        <v>49</v>
      </c>
    </row>
    <row r="20" spans="1:4" x14ac:dyDescent="0.2">
      <c r="A20" s="27" t="s">
        <v>50</v>
      </c>
      <c r="B20" s="26" t="str">
        <f>DOLLAR(900)</f>
        <v>R$ 900,00</v>
      </c>
      <c r="C20" s="26" t="str">
        <f>DOLLAR(800)</f>
        <v>R$ 800,00</v>
      </c>
      <c r="D20" s="26" t="str">
        <f>DOLLAR(750)</f>
        <v>R$ 750,00</v>
      </c>
    </row>
    <row r="21" spans="1:4" ht="28.5" x14ac:dyDescent="0.2">
      <c r="A21" s="25" t="s">
        <v>51</v>
      </c>
      <c r="B21" s="26" t="str">
        <f>DOLLAR(800)</f>
        <v>R$ 800,00</v>
      </c>
      <c r="C21" s="26" t="str">
        <f>DOLLAR(700)</f>
        <v>R$ 700,00</v>
      </c>
      <c r="D21" s="26" t="str">
        <f>DOLLAR(650)</f>
        <v>R$ 650,00</v>
      </c>
    </row>
    <row r="22" spans="1:4" ht="28.5" x14ac:dyDescent="0.2">
      <c r="A22" s="25" t="s">
        <v>52</v>
      </c>
      <c r="B22" s="26" t="str">
        <f>DOLLAR(600)</f>
        <v>R$ 600,00</v>
      </c>
      <c r="C22" s="26" t="str">
        <f>DOLLAR(515)</f>
        <v>R$ 515,00</v>
      </c>
      <c r="D22" s="26" t="str">
        <f>DOLLAR(455)</f>
        <v>R$ 455,00</v>
      </c>
    </row>
    <row r="23" spans="1:4" ht="28.5" x14ac:dyDescent="0.2">
      <c r="A23" s="25" t="s">
        <v>53</v>
      </c>
      <c r="B23" s="26" t="str">
        <f>DOLLAR(425)</f>
        <v>R$ 425,00</v>
      </c>
      <c r="C23" s="26" t="str">
        <f>DOLLAR(380)</f>
        <v>R$ 380,00</v>
      </c>
      <c r="D23" s="26" t="str">
        <f>DOLLAR(335)</f>
        <v>R$ 335,00</v>
      </c>
    </row>
    <row r="24" spans="1:4" ht="24" customHeight="1" x14ac:dyDescent="0.2">
      <c r="A24" s="36"/>
      <c r="B24" s="36"/>
      <c r="C24" s="36"/>
      <c r="D24" s="36"/>
    </row>
    <row r="25" spans="1:4" ht="21" customHeight="1" x14ac:dyDescent="0.2">
      <c r="A25" s="52" t="s">
        <v>54</v>
      </c>
      <c r="B25" s="52"/>
      <c r="C25" s="20"/>
      <c r="D25" s="20"/>
    </row>
    <row r="26" spans="1:4" ht="21" customHeight="1" x14ac:dyDescent="0.2">
      <c r="A26" s="43" t="s">
        <v>55</v>
      </c>
      <c r="B26" s="43" t="s">
        <v>56</v>
      </c>
      <c r="C26" s="39"/>
      <c r="D26" s="40"/>
    </row>
    <row r="27" spans="1:4" ht="21" customHeight="1" x14ac:dyDescent="0.2">
      <c r="A27" s="27" t="s">
        <v>57</v>
      </c>
      <c r="B27" s="26" t="str">
        <f>DOLLAR(1.75)</f>
        <v>R$ 1,75</v>
      </c>
      <c r="C27" s="39"/>
      <c r="D27" s="40"/>
    </row>
    <row r="28" spans="1:4" ht="21" customHeight="1" x14ac:dyDescent="0.2">
      <c r="A28" s="27" t="s">
        <v>58</v>
      </c>
      <c r="B28" s="26" t="str">
        <f>DOLLAR(2)</f>
        <v>R$ 2,00</v>
      </c>
      <c r="C28" s="39"/>
      <c r="D28" s="40"/>
    </row>
    <row r="29" spans="1:4" ht="21" customHeight="1" x14ac:dyDescent="0.2">
      <c r="A29" s="27" t="s">
        <v>59</v>
      </c>
      <c r="B29" s="26" t="str">
        <f>DOLLAR(2.5)</f>
        <v>R$ 2,50</v>
      </c>
      <c r="C29" s="39"/>
      <c r="D29" s="40"/>
    </row>
    <row r="30" spans="1:4" ht="21" customHeight="1" x14ac:dyDescent="0.2">
      <c r="A30" s="27" t="s">
        <v>60</v>
      </c>
      <c r="B30" s="26" t="str">
        <f>DOLLAR(4)</f>
        <v>R$ 4,00</v>
      </c>
      <c r="C30" s="39"/>
      <c r="D30" s="40"/>
    </row>
    <row r="31" spans="1:4" ht="21" customHeight="1" x14ac:dyDescent="0.2">
      <c r="A31" s="27" t="s">
        <v>61</v>
      </c>
      <c r="B31" s="26" t="str">
        <f>DOLLAR(4)</f>
        <v>R$ 4,00</v>
      </c>
      <c r="C31" s="39"/>
      <c r="D31" s="40"/>
    </row>
    <row r="32" spans="1:4" ht="21" customHeight="1" x14ac:dyDescent="0.2">
      <c r="A32" s="27" t="s">
        <v>62</v>
      </c>
      <c r="B32" s="26" t="str">
        <f>DOLLAR(4.5)</f>
        <v>R$ 4,50</v>
      </c>
      <c r="C32" s="39"/>
      <c r="D32" s="40"/>
    </row>
    <row r="33" spans="1:4" x14ac:dyDescent="0.2">
      <c r="A33" s="27" t="s">
        <v>63</v>
      </c>
      <c r="B33" s="26" t="str">
        <f>DOLLAR(4.5)</f>
        <v>R$ 4,50</v>
      </c>
      <c r="C33" s="39"/>
      <c r="D33" s="40"/>
    </row>
    <row r="34" spans="1:4" x14ac:dyDescent="0.2">
      <c r="A34" s="27" t="s">
        <v>64</v>
      </c>
      <c r="B34" s="26" t="str">
        <f>DOLLAR(4)</f>
        <v>R$ 4,00</v>
      </c>
      <c r="C34" s="39"/>
      <c r="D34" s="40"/>
    </row>
    <row r="35" spans="1:4" x14ac:dyDescent="0.2">
      <c r="A35" s="44"/>
      <c r="B35" s="34"/>
      <c r="C35" s="41"/>
      <c r="D35" s="41"/>
    </row>
    <row r="36" spans="1:4" ht="21" customHeight="1" x14ac:dyDescent="0.2">
      <c r="A36" s="52" t="s">
        <v>65</v>
      </c>
      <c r="B36" s="52"/>
      <c r="C36" s="20"/>
      <c r="D36" s="20"/>
    </row>
    <row r="37" spans="1:4" ht="23.25" customHeight="1" x14ac:dyDescent="0.2">
      <c r="A37" s="45" t="s">
        <v>66</v>
      </c>
      <c r="B37" s="46" t="s">
        <v>67</v>
      </c>
      <c r="C37" s="39"/>
      <c r="D37" s="40"/>
    </row>
    <row r="38" spans="1:4" ht="20.25" customHeight="1" x14ac:dyDescent="0.2">
      <c r="A38" s="27" t="s">
        <v>68</v>
      </c>
      <c r="B38" s="26" t="str">
        <f>DOLLAR(166.52)</f>
        <v>R$ 166,52</v>
      </c>
      <c r="C38" s="39"/>
      <c r="D38" s="40"/>
    </row>
    <row r="39" spans="1:4" ht="20.25" customHeight="1" x14ac:dyDescent="0.2">
      <c r="A39" s="27" t="s">
        <v>69</v>
      </c>
      <c r="B39" s="26" t="str">
        <f>DOLLAR(53.26)</f>
        <v>R$ 53,26</v>
      </c>
      <c r="C39" s="39"/>
      <c r="D39" s="40"/>
    </row>
    <row r="40" spans="1:4" ht="20.25" customHeight="1" x14ac:dyDescent="0.2">
      <c r="A40" s="47"/>
    </row>
    <row r="41" spans="1:4" ht="20.25" customHeight="1" x14ac:dyDescent="0.2">
      <c r="A41" s="47"/>
    </row>
  </sheetData>
  <mergeCells count="7">
    <mergeCell ref="A25:B25"/>
    <mergeCell ref="A36:B36"/>
    <mergeCell ref="A1:D1"/>
    <mergeCell ref="A2:B2"/>
    <mergeCell ref="A9:D9"/>
    <mergeCell ref="A10:D10"/>
    <mergeCell ref="A18:D18"/>
  </mergeCells>
  <pageMargins left="0.51180555555555596" right="0.51180555555555596" top="0.78749999999999998" bottom="0.78749999999999998" header="0.511811023622047" footer="0.511811023622047"/>
  <pageSetup paperSize="9" scale="81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topLeftCell="A10" zoomScaleNormal="100" workbookViewId="0">
      <selection activeCell="E8" sqref="E8"/>
    </sheetView>
  </sheetViews>
  <sheetFormatPr defaultColWidth="8.7109375" defaultRowHeight="15" x14ac:dyDescent="0.25"/>
  <cols>
    <col min="1" max="1" width="26.140625" customWidth="1"/>
    <col min="2" max="2" width="11" customWidth="1"/>
    <col min="3" max="3" width="28.5703125" customWidth="1"/>
    <col min="4" max="4" width="13.85546875" customWidth="1"/>
    <col min="5" max="5" width="29.5703125" customWidth="1"/>
  </cols>
  <sheetData>
    <row r="1" spans="1:4" x14ac:dyDescent="0.25">
      <c r="A1" s="48" t="s">
        <v>70</v>
      </c>
      <c r="B1" s="48" t="s">
        <v>71</v>
      </c>
      <c r="C1" s="48" t="s">
        <v>55</v>
      </c>
      <c r="D1" t="s">
        <v>72</v>
      </c>
    </row>
    <row r="2" spans="1:4" x14ac:dyDescent="0.25">
      <c r="A2" t="s">
        <v>73</v>
      </c>
      <c r="B2" t="s">
        <v>9</v>
      </c>
      <c r="C2" t="s">
        <v>74</v>
      </c>
      <c r="D2" t="s">
        <v>75</v>
      </c>
    </row>
    <row r="3" spans="1:4" x14ac:dyDescent="0.25">
      <c r="A3" t="s">
        <v>76</v>
      </c>
      <c r="B3" t="s">
        <v>11</v>
      </c>
      <c r="C3" t="s">
        <v>77</v>
      </c>
    </row>
    <row r="4" spans="1:4" x14ac:dyDescent="0.25">
      <c r="A4" t="s">
        <v>78</v>
      </c>
      <c r="C4" t="s">
        <v>79</v>
      </c>
    </row>
    <row r="5" spans="1:4" x14ac:dyDescent="0.25">
      <c r="A5" t="s">
        <v>80</v>
      </c>
      <c r="C5" t="s">
        <v>81</v>
      </c>
    </row>
    <row r="6" spans="1:4" x14ac:dyDescent="0.25">
      <c r="A6" t="s">
        <v>82</v>
      </c>
      <c r="C6" t="s">
        <v>83</v>
      </c>
    </row>
    <row r="7" spans="1:4" x14ac:dyDescent="0.25">
      <c r="A7" t="s">
        <v>84</v>
      </c>
      <c r="C7" t="s">
        <v>24</v>
      </c>
    </row>
    <row r="8" spans="1:4" x14ac:dyDescent="0.25">
      <c r="A8" t="s">
        <v>85</v>
      </c>
      <c r="C8" t="s">
        <v>86</v>
      </c>
    </row>
    <row r="9" spans="1:4" x14ac:dyDescent="0.25">
      <c r="A9" t="s">
        <v>87</v>
      </c>
    </row>
    <row r="10" spans="1:4" x14ac:dyDescent="0.25">
      <c r="A10" t="s">
        <v>7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Requisição tranporte</vt:lpstr>
      <vt:lpstr>Tabela de Valores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Tarcisio</cp:lastModifiedBy>
  <cp:revision>3</cp:revision>
  <cp:lastPrinted>2022-10-11T15:22:40Z</cp:lastPrinted>
  <dcterms:created xsi:type="dcterms:W3CDTF">2022-09-30T13:14:25Z</dcterms:created>
  <dcterms:modified xsi:type="dcterms:W3CDTF">2024-09-12T12:22:16Z</dcterms:modified>
  <dc:language>pt-BR</dc:language>
</cp:coreProperties>
</file>